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p-fs-01\users$\Two.Farmers\Desktop\"/>
    </mc:Choice>
  </mc:AlternateContent>
  <xr:revisionPtr revIDLastSave="0" documentId="8_{0CB24137-B42B-4098-9FD4-D403F70B023C}" xr6:coauthVersionLast="47" xr6:coauthVersionMax="47" xr10:uidLastSave="{00000000-0000-0000-0000-000000000000}"/>
  <bookViews>
    <workbookView xWindow="-120" yWindow="-120" windowWidth="29040" windowHeight="15840" xr2:uid="{24ED7B23-16D0-493E-9763-9C0C7C3CB4FE}"/>
  </bookViews>
  <sheets>
    <sheet name="Barcodes" sheetId="1" r:id="rId1"/>
    <sheet name="Allergens" sheetId="2" r:id="rId2"/>
    <sheet name="Ingredients" sheetId="3" r:id="rId3"/>
    <sheet name="Weights &amp; Measure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4" l="1"/>
  <c r="D20" i="4"/>
  <c r="I19" i="4"/>
  <c r="D19" i="4"/>
  <c r="I18" i="4"/>
  <c r="D18" i="4"/>
  <c r="I17" i="4"/>
  <c r="D17" i="4"/>
  <c r="I16" i="4"/>
  <c r="D16" i="4"/>
  <c r="I15" i="4"/>
  <c r="D15" i="4"/>
  <c r="I14" i="4"/>
  <c r="D14" i="4"/>
  <c r="I13" i="4"/>
  <c r="D13" i="4"/>
  <c r="I12" i="4"/>
  <c r="D12" i="4"/>
  <c r="I11" i="4"/>
  <c r="D11" i="4"/>
  <c r="I10" i="4"/>
  <c r="D10" i="4"/>
  <c r="I9" i="4"/>
  <c r="D9" i="4"/>
  <c r="I8" i="4"/>
  <c r="D8" i="4"/>
  <c r="I7" i="4"/>
  <c r="D7" i="4"/>
  <c r="I6" i="4"/>
  <c r="D6" i="4"/>
  <c r="I5" i="4"/>
  <c r="D5" i="4"/>
  <c r="I4" i="4"/>
  <c r="D4" i="4"/>
  <c r="I3" i="4"/>
  <c r="D3" i="4"/>
  <c r="B27" i="1"/>
  <c r="B25" i="1"/>
  <c r="B29" i="1"/>
  <c r="B28" i="1"/>
  <c r="B26" i="1"/>
  <c r="B23" i="1"/>
  <c r="B22" i="1"/>
  <c r="B21" i="1"/>
  <c r="B20" i="1"/>
  <c r="B19" i="1"/>
  <c r="B17" i="1"/>
  <c r="B16" i="1"/>
  <c r="B15" i="1"/>
  <c r="B14" i="1"/>
  <c r="B13" i="1"/>
  <c r="B11" i="1"/>
  <c r="B10" i="1"/>
  <c r="B9" i="1"/>
  <c r="B8" i="1"/>
  <c r="B7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<sst xmlns="http://schemas.openxmlformats.org/spreadsheetml/2006/main" count="336" uniqueCount="115">
  <si>
    <t>Lightly Salted 40g</t>
  </si>
  <si>
    <t>VEGAN</t>
  </si>
  <si>
    <t>Lightly Salted 24 x 40g CASE</t>
  </si>
  <si>
    <t>Lightly Salted 150g</t>
  </si>
  <si>
    <t>Lightly Salted 12 x 150g CASE</t>
  </si>
  <si>
    <t>Lightly salted 500g Tin</t>
  </si>
  <si>
    <t>Hereford Hop Cheese and Onion 40g</t>
  </si>
  <si>
    <t>Hereford Hop Cheese and Onion 40g x24 CASE</t>
  </si>
  <si>
    <t>Hereford Hop Cheese and Onion 150g</t>
  </si>
  <si>
    <t>Hereford Hop Cheese and Onion 150g x 12 CASE</t>
  </si>
  <si>
    <t>Hereford Hop Cheese 500g TIN</t>
  </si>
  <si>
    <t>Salt and Cider Vinegar 40g</t>
  </si>
  <si>
    <t>Salt and Cider Vinegar 40g x24 CASE</t>
  </si>
  <si>
    <t>Salt and Cider Vinegar 150g</t>
  </si>
  <si>
    <t>Salt and Cider Vinegar 150g x12 CASE</t>
  </si>
  <si>
    <t>Salt and Cider Vinegar 500g TIN</t>
  </si>
  <si>
    <t>Bullshot 40g</t>
  </si>
  <si>
    <t>Bullshot 40g x24 CASE</t>
  </si>
  <si>
    <t>Bullshot 150g</t>
  </si>
  <si>
    <t>Bullshot 150g x12 CASE</t>
  </si>
  <si>
    <t>Bullshot 500g TIN</t>
  </si>
  <si>
    <t>Sausage and Mustard 40g</t>
  </si>
  <si>
    <t>Sausage and Mustard 24 x 40g  CASE</t>
  </si>
  <si>
    <t>Sausage and Mustard 150g</t>
  </si>
  <si>
    <t>Sausage and Mustard 12 x 150g  CASE</t>
  </si>
  <si>
    <t>Sausage and Mustard 500g TIN</t>
  </si>
  <si>
    <t>Woodland Mushroom &amp; Wild Garlic 40g</t>
  </si>
  <si>
    <t>Woodland Mushroom &amp; Wild Garlic 40g x 24 CASE</t>
  </si>
  <si>
    <t xml:space="preserve">Woodland Mushroom &amp; Wild Garlic 150g </t>
  </si>
  <si>
    <t>Woodland Mushroom &amp; Wild Garlic 150g x 12 CASE</t>
  </si>
  <si>
    <t>Woodland Mushroom &amp; Wild Garlic 500g TIN</t>
  </si>
  <si>
    <t>Vegetarian</t>
  </si>
  <si>
    <t xml:space="preserve">Lightly Salted </t>
  </si>
  <si>
    <t>Potatoes, High-oleic Sunflower Oil, Droitwich Salt, Antioxidant: Rosemary Extract</t>
  </si>
  <si>
    <t>Salt &amp; Cider Vinegar</t>
  </si>
  <si>
    <t>Potatoes, High-oleic Sunflower Oil, Sherry Vinegar Powder, Sea-salt, Two Farmers Cider Vinegar Powder, Sugar, Cider Vinegar Powder Acid: Citric Acid, Rice Flour, Natural Flavouring, Antioxidant: Rosemary Extract</t>
  </si>
  <si>
    <t xml:space="preserve">Cheese &amp; Onion </t>
  </si>
  <si>
    <r>
      <t xml:space="preserve">Potatoes,  High-oleic Sunflower Oil, </t>
    </r>
    <r>
      <rPr>
        <b/>
        <sz val="11"/>
        <color theme="1"/>
        <rFont val="Calibri"/>
        <family val="2"/>
        <scheme val="minor"/>
      </rPr>
      <t>Buttermilk Powder (milk)</t>
    </r>
    <r>
      <rPr>
        <sz val="11"/>
        <color theme="1"/>
        <rFont val="Calibri"/>
        <family val="2"/>
        <scheme val="minor"/>
      </rPr>
      <t xml:space="preserve">, Onion Powder, Salt, </t>
    </r>
    <r>
      <rPr>
        <b/>
        <sz val="11"/>
        <color theme="1"/>
        <rFont val="Calibri"/>
        <family val="2"/>
        <scheme val="minor"/>
      </rPr>
      <t>Hereford Hop Cheese Powder (milk)</t>
    </r>
    <r>
      <rPr>
        <sz val="11"/>
        <color theme="1"/>
        <rFont val="Calibri"/>
        <family val="2"/>
        <scheme val="minor"/>
      </rPr>
      <t>, Parsley, Natural Flavouring, Antioxidant: Rosemary Extract</t>
    </r>
  </si>
  <si>
    <t xml:space="preserve">Sausage &amp; Mustard </t>
  </si>
  <si>
    <r>
      <t xml:space="preserve">Potatoes, High-oleic Sunflower Oil, Rice Flour, Yeast Extract Powder, Onion Powder, Sugar, Salt, </t>
    </r>
    <r>
      <rPr>
        <b/>
        <sz val="11"/>
        <color theme="1"/>
        <rFont val="Calibri"/>
        <family val="2"/>
        <scheme val="minor"/>
      </rPr>
      <t>Natural Flavouring (containers MUSTARD)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Spice (MUSTARD</t>
    </r>
    <r>
      <rPr>
        <sz val="11"/>
        <color theme="1"/>
        <rFont val="Calibri"/>
        <family val="2"/>
        <scheme val="minor"/>
      </rPr>
      <t>, White Pepper), Acid (citric acid), Garlic Powder, Herbs, Tudges Rare-Breed Pork Extract,  Antioxidant: Rosemary Extract</t>
    </r>
  </si>
  <si>
    <t xml:space="preserve">Bullshot </t>
  </si>
  <si>
    <t>Potatoes, High-oleic Sunflower Oil, Rice Flour, Yeast Extract Powder, Spices (paprika, Cayenna pepper, black pepper), Salt, Onion Powder, Sugar, Natural Flavouring, Acid: citric acid, Hereford Beef Extract, Antioxidant: Rosemary Extract</t>
  </si>
  <si>
    <t xml:space="preserve">Mushroom &amp; Garlic </t>
  </si>
  <si>
    <t>Potatoes, High-oleic Sunflower Oil, Onion Powder, Yeast Extract Powder, Sugar, Mushroom Powder, Sherry Vinegar Powder, Salt, Rice Flour, Natural Flavouring, Acid: citric adic, Herb (wild garlic), Woodland Mushrooms, Antioxidant: Rosemary Extract</t>
  </si>
  <si>
    <t>Does It Contain:</t>
  </si>
  <si>
    <t>Vegan</t>
  </si>
  <si>
    <t>Vegitarian</t>
  </si>
  <si>
    <t>Milk</t>
  </si>
  <si>
    <t>Egg</t>
  </si>
  <si>
    <t>Cereals/Gluten</t>
  </si>
  <si>
    <t>Fish</t>
  </si>
  <si>
    <t>Molluse</t>
  </si>
  <si>
    <t>Nuts</t>
  </si>
  <si>
    <t>Peanuts</t>
  </si>
  <si>
    <t>Celery</t>
  </si>
  <si>
    <t>Sesame</t>
  </si>
  <si>
    <t>Soya</t>
  </si>
  <si>
    <t>Crustacean</t>
  </si>
  <si>
    <t>Mustard</t>
  </si>
  <si>
    <t>Lupin</t>
  </si>
  <si>
    <t>Sulphur Dioxide&gt;10ppm</t>
  </si>
  <si>
    <t>Y</t>
  </si>
  <si>
    <t>X</t>
  </si>
  <si>
    <t xml:space="preserve">Salt &amp; Cider Vinegar </t>
  </si>
  <si>
    <t xml:space="preserve">Hereford Hop Cheese &amp; Onion </t>
  </si>
  <si>
    <t>Hereford Sausage &amp; Mustard</t>
  </si>
  <si>
    <t>Hereford Bullshot</t>
  </si>
  <si>
    <t xml:space="preserve">Woodland Mushroom &amp; Wild Garlic </t>
  </si>
  <si>
    <t>UNIT</t>
  </si>
  <si>
    <t>CASE</t>
  </si>
  <si>
    <t>Product Name</t>
  </si>
  <si>
    <t>Size</t>
  </si>
  <si>
    <t>Barcode</t>
  </si>
  <si>
    <t>Weight Empty</t>
  </si>
  <si>
    <t>Weight Full</t>
  </si>
  <si>
    <t>Height</t>
  </si>
  <si>
    <t>Width</t>
  </si>
  <si>
    <t>Weight</t>
  </si>
  <si>
    <t>Pack Size</t>
  </si>
  <si>
    <t>40g</t>
  </si>
  <si>
    <t>6.5g</t>
  </si>
  <si>
    <t>48g</t>
  </si>
  <si>
    <t>17cm</t>
  </si>
  <si>
    <t>13.5cm</t>
  </si>
  <si>
    <t>18cm</t>
  </si>
  <si>
    <t>34cm</t>
  </si>
  <si>
    <t>150g</t>
  </si>
  <si>
    <t>15g</t>
  </si>
  <si>
    <t>165g</t>
  </si>
  <si>
    <t>29cm</t>
  </si>
  <si>
    <t>20cm</t>
  </si>
  <si>
    <t>26.5cm</t>
  </si>
  <si>
    <t>30.2cm</t>
  </si>
  <si>
    <t>Lightly Salted 500g</t>
  </si>
  <si>
    <t>500g</t>
  </si>
  <si>
    <t>650g</t>
  </si>
  <si>
    <t>1150g</t>
  </si>
  <si>
    <t>30cm</t>
  </si>
  <si>
    <t>27cm</t>
  </si>
  <si>
    <t>Salt &amp; Cider Vinegar 40g</t>
  </si>
  <si>
    <t>Salt &amp; Cider Vinegar 150g</t>
  </si>
  <si>
    <t>Salt &amp; Cider Vinegar 500g</t>
  </si>
  <si>
    <t>Cheese &amp; Onion 40g</t>
  </si>
  <si>
    <t>Cheese &amp; Onion 150g</t>
  </si>
  <si>
    <t>Cheese &amp; Onion 500g</t>
  </si>
  <si>
    <t>Sausage &amp; Mustard 40g</t>
  </si>
  <si>
    <t xml:space="preserve">Hereford Sausage &amp; Mustard </t>
  </si>
  <si>
    <t>Sausage &amp; Mustard 150g</t>
  </si>
  <si>
    <t>Sausage &amp; Mustard 500g</t>
  </si>
  <si>
    <t>Bullshot 500g</t>
  </si>
  <si>
    <t>Mushroom &amp; Garlic 40g</t>
  </si>
  <si>
    <t>Mushroom &amp; Garlic 150g</t>
  </si>
  <si>
    <t>Mushroom &amp; Garlic 500g</t>
  </si>
  <si>
    <t>13cm</t>
  </si>
  <si>
    <t>25cm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</si>
</sst>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07688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7" borderId="0" xfId="0" applyFont="1" applyFill="1"/>
    <xf numFmtId="0" fontId="3" fillId="4" borderId="0" xfId="0" applyFont="1" applyFill="1"/>
    <xf numFmtId="0" fontId="3" fillId="8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9" borderId="0" xfId="0" applyFont="1" applyFill="1"/>
    <xf numFmtId="0" fontId="0" fillId="9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10" borderId="4" xfId="0" applyFont="1" applyFill="1" applyBorder="1"/>
    <xf numFmtId="0" fontId="0" fillId="10" borderId="0" xfId="0" applyFill="1" applyBorder="1"/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5" xfId="0" applyFill="1" applyBorder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0" fontId="3" fillId="4" borderId="4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3" fillId="8" borderId="4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3" fillId="5" borderId="4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3" fillId="9" borderId="4" xfId="0" applyFont="1" applyFill="1" applyBorder="1"/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3" fillId="6" borderId="4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3" fillId="6" borderId="6" xfId="0" applyFont="1" applyFill="1" applyBorder="1"/>
    <xf numFmtId="0" fontId="0" fillId="6" borderId="7" xfId="0" applyFill="1" applyBorder="1"/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  <xf numFmtId="0" fontId="0" fillId="9" borderId="1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8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6" borderId="1" xfId="0" applyFill="1" applyBorder="1"/>
    <xf numFmtId="1" fontId="1" fillId="6" borderId="3" xfId="0" applyNumberFormat="1" applyFont="1" applyFill="1" applyBorder="1" applyAlignment="1">
      <alignment horizontal="left" wrapText="1"/>
    </xf>
    <xf numFmtId="0" fontId="0" fillId="6" borderId="4" xfId="0" applyFill="1" applyBorder="1"/>
    <xf numFmtId="1" fontId="1" fillId="6" borderId="5" xfId="0" applyNumberFormat="1" applyFont="1" applyFill="1" applyBorder="1" applyAlignment="1">
      <alignment horizontal="left"/>
    </xf>
    <xf numFmtId="0" fontId="0" fillId="6" borderId="6" xfId="0" applyFill="1" applyBorder="1"/>
    <xf numFmtId="1" fontId="1" fillId="6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7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6573-C758-4E56-8954-F6E2959FA880}">
  <dimension ref="A1:C35"/>
  <sheetViews>
    <sheetView tabSelected="1" workbookViewId="0">
      <selection activeCell="L6" sqref="L6"/>
    </sheetView>
  </sheetViews>
  <sheetFormatPr defaultRowHeight="15" x14ac:dyDescent="0.25"/>
  <cols>
    <col min="1" max="1" width="60" bestFit="1" customWidth="1"/>
    <col min="2" max="2" width="20.85546875" customWidth="1"/>
    <col min="3" max="3" width="10.140625" bestFit="1" customWidth="1"/>
  </cols>
  <sheetData>
    <row r="1" spans="1:3" x14ac:dyDescent="0.25">
      <c r="A1" s="77" t="s">
        <v>0</v>
      </c>
      <c r="B1" s="78" t="str">
        <f>"5060626100008"</f>
        <v>5060626100008</v>
      </c>
      <c r="C1" t="s">
        <v>1</v>
      </c>
    </row>
    <row r="2" spans="1:3" x14ac:dyDescent="0.25">
      <c r="A2" s="79" t="s">
        <v>2</v>
      </c>
      <c r="B2" s="80" t="str">
        <f>"5060626100015"</f>
        <v>5060626100015</v>
      </c>
    </row>
    <row r="3" spans="1:3" x14ac:dyDescent="0.25">
      <c r="A3" s="79" t="s">
        <v>3</v>
      </c>
      <c r="B3" s="80" t="str">
        <f>"5060626100022"</f>
        <v>5060626100022</v>
      </c>
    </row>
    <row r="4" spans="1:3" x14ac:dyDescent="0.25">
      <c r="A4" s="79" t="s">
        <v>4</v>
      </c>
      <c r="B4" s="80" t="str">
        <f>"5060626100039"</f>
        <v>5060626100039</v>
      </c>
    </row>
    <row r="5" spans="1:3" ht="15.75" thickBot="1" x14ac:dyDescent="0.3">
      <c r="A5" s="81" t="s">
        <v>5</v>
      </c>
      <c r="B5" s="82" t="str">
        <f>"5060626100169"</f>
        <v>5060626100169</v>
      </c>
    </row>
    <row r="6" spans="1:3" ht="15.75" thickBot="1" x14ac:dyDescent="0.3"/>
    <row r="7" spans="1:3" x14ac:dyDescent="0.25">
      <c r="A7" s="83" t="s">
        <v>6</v>
      </c>
      <c r="B7" s="84" t="str">
        <f>"5060626100046"</f>
        <v>5060626100046</v>
      </c>
      <c r="C7" t="s">
        <v>31</v>
      </c>
    </row>
    <row r="8" spans="1:3" x14ac:dyDescent="0.25">
      <c r="A8" s="85" t="s">
        <v>7</v>
      </c>
      <c r="B8" s="86" t="str">
        <f>"5060626100077"</f>
        <v>5060626100077</v>
      </c>
    </row>
    <row r="9" spans="1:3" x14ac:dyDescent="0.25">
      <c r="A9" s="85" t="s">
        <v>8</v>
      </c>
      <c r="B9" s="86" t="str">
        <f>"5060626100060"</f>
        <v>5060626100060</v>
      </c>
    </row>
    <row r="10" spans="1:3" x14ac:dyDescent="0.25">
      <c r="A10" s="85" t="s">
        <v>9</v>
      </c>
      <c r="B10" s="86" t="str">
        <f>"5060626100053"</f>
        <v>5060626100053</v>
      </c>
    </row>
    <row r="11" spans="1:3" ht="15.75" thickBot="1" x14ac:dyDescent="0.3">
      <c r="A11" s="87" t="s">
        <v>10</v>
      </c>
      <c r="B11" s="88" t="str">
        <f>"5060626100244"</f>
        <v>5060626100244</v>
      </c>
    </row>
    <row r="12" spans="1:3" ht="15.75" thickBot="1" x14ac:dyDescent="0.3"/>
    <row r="13" spans="1:3" x14ac:dyDescent="0.25">
      <c r="A13" s="89" t="s">
        <v>11</v>
      </c>
      <c r="B13" s="90" t="str">
        <f>"5060626100107"</f>
        <v>5060626100107</v>
      </c>
      <c r="C13" t="s">
        <v>1</v>
      </c>
    </row>
    <row r="14" spans="1:3" x14ac:dyDescent="0.25">
      <c r="A14" s="91" t="s">
        <v>12</v>
      </c>
      <c r="B14" s="92" t="str">
        <f>"5060626100114"</f>
        <v>5060626100114</v>
      </c>
    </row>
    <row r="15" spans="1:3" x14ac:dyDescent="0.25">
      <c r="A15" s="91" t="s">
        <v>13</v>
      </c>
      <c r="B15" s="92" t="str">
        <f>"5060626100084"</f>
        <v>5060626100084</v>
      </c>
    </row>
    <row r="16" spans="1:3" x14ac:dyDescent="0.25">
      <c r="A16" s="91" t="s">
        <v>14</v>
      </c>
      <c r="B16" s="92" t="str">
        <f>"5060626100091"</f>
        <v>5060626100091</v>
      </c>
    </row>
    <row r="17" spans="1:3" ht="15.75" thickBot="1" x14ac:dyDescent="0.3">
      <c r="A17" s="93" t="s">
        <v>15</v>
      </c>
      <c r="B17" s="94" t="str">
        <f>"5060626100251"</f>
        <v>5060626100251</v>
      </c>
    </row>
    <row r="18" spans="1:3" ht="15.75" thickBot="1" x14ac:dyDescent="0.3"/>
    <row r="19" spans="1:3" x14ac:dyDescent="0.25">
      <c r="A19" s="95" t="s">
        <v>16</v>
      </c>
      <c r="B19" s="96" t="str">
        <f>"5060626100145"</f>
        <v>5060626100145</v>
      </c>
    </row>
    <row r="20" spans="1:3" x14ac:dyDescent="0.25">
      <c r="A20" s="97" t="s">
        <v>17</v>
      </c>
      <c r="B20" s="98" t="str">
        <f>"5060626100152"</f>
        <v>5060626100152</v>
      </c>
    </row>
    <row r="21" spans="1:3" x14ac:dyDescent="0.25">
      <c r="A21" s="97" t="s">
        <v>18</v>
      </c>
      <c r="B21" s="98" t="str">
        <f>"5060626100121"</f>
        <v>5060626100121</v>
      </c>
    </row>
    <row r="22" spans="1:3" x14ac:dyDescent="0.25">
      <c r="A22" s="97" t="s">
        <v>19</v>
      </c>
      <c r="B22" s="98" t="str">
        <f>"5060626100138"</f>
        <v>5060626100138</v>
      </c>
    </row>
    <row r="23" spans="1:3" ht="15.75" thickBot="1" x14ac:dyDescent="0.3">
      <c r="A23" s="99" t="s">
        <v>20</v>
      </c>
      <c r="B23" s="100" t="str">
        <f>"5060626100268"</f>
        <v>5060626100268</v>
      </c>
    </row>
    <row r="24" spans="1:3" ht="15.75" thickBot="1" x14ac:dyDescent="0.3"/>
    <row r="25" spans="1:3" x14ac:dyDescent="0.25">
      <c r="A25" s="101" t="s">
        <v>21</v>
      </c>
      <c r="B25" s="102" t="str">
        <f>"5060626100305"</f>
        <v>5060626100305</v>
      </c>
    </row>
    <row r="26" spans="1:3" x14ac:dyDescent="0.25">
      <c r="A26" s="103" t="s">
        <v>22</v>
      </c>
      <c r="B26" s="104" t="str">
        <f>"5060626100329"</f>
        <v>5060626100329</v>
      </c>
    </row>
    <row r="27" spans="1:3" x14ac:dyDescent="0.25">
      <c r="A27" s="103" t="s">
        <v>23</v>
      </c>
      <c r="B27" s="104" t="str">
        <f>"5060626100312"</f>
        <v>5060626100312</v>
      </c>
    </row>
    <row r="28" spans="1:3" x14ac:dyDescent="0.25">
      <c r="A28" s="103" t="s">
        <v>24</v>
      </c>
      <c r="B28" s="104" t="str">
        <f>"5060626100336"</f>
        <v>5060626100336</v>
      </c>
    </row>
    <row r="29" spans="1:3" ht="15.75" thickBot="1" x14ac:dyDescent="0.3">
      <c r="A29" s="105" t="s">
        <v>25</v>
      </c>
      <c r="B29" s="106" t="str">
        <f>"5060626100343"</f>
        <v>5060626100343</v>
      </c>
    </row>
    <row r="30" spans="1:3" ht="15.75" thickBot="1" x14ac:dyDescent="0.3"/>
    <row r="31" spans="1:3" x14ac:dyDescent="0.25">
      <c r="A31" s="107" t="s">
        <v>26</v>
      </c>
      <c r="B31" s="108">
        <v>5060626100367</v>
      </c>
      <c r="C31" t="s">
        <v>1</v>
      </c>
    </row>
    <row r="32" spans="1:3" x14ac:dyDescent="0.25">
      <c r="A32" s="109" t="s">
        <v>27</v>
      </c>
      <c r="B32" s="110">
        <v>5060626100374</v>
      </c>
    </row>
    <row r="33" spans="1:2" x14ac:dyDescent="0.25">
      <c r="A33" s="109" t="s">
        <v>28</v>
      </c>
      <c r="B33" s="110">
        <v>5060626100381</v>
      </c>
    </row>
    <row r="34" spans="1:2" x14ac:dyDescent="0.25">
      <c r="A34" s="109" t="s">
        <v>29</v>
      </c>
      <c r="B34" s="110">
        <v>5060626100398</v>
      </c>
    </row>
    <row r="35" spans="1:2" ht="15.75" thickBot="1" x14ac:dyDescent="0.3">
      <c r="A35" s="111" t="s">
        <v>30</v>
      </c>
      <c r="B35" s="112">
        <v>5060626100404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B717-91A8-413D-BD2B-5551C6BDE65E}">
  <dimension ref="A1:Q8"/>
  <sheetViews>
    <sheetView workbookViewId="0">
      <selection sqref="A1:Q8"/>
    </sheetView>
  </sheetViews>
  <sheetFormatPr defaultRowHeight="15" x14ac:dyDescent="0.25"/>
  <cols>
    <col min="1" max="1" width="33.140625" bestFit="1" customWidth="1"/>
    <col min="2" max="2" width="11.5703125" bestFit="1" customWidth="1"/>
    <col min="3" max="3" width="15.140625" bestFit="1" customWidth="1"/>
    <col min="14" max="14" width="10.7109375" bestFit="1" customWidth="1"/>
    <col min="17" max="17" width="22.5703125" bestFit="1" customWidth="1"/>
  </cols>
  <sheetData>
    <row r="1" spans="1:17" ht="15.75" x14ac:dyDescent="0.25">
      <c r="A1" s="15"/>
      <c r="B1" s="65"/>
      <c r="C1" s="66" t="s">
        <v>44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x14ac:dyDescent="0.25">
      <c r="A2" s="19"/>
      <c r="B2" s="20" t="s">
        <v>45</v>
      </c>
      <c r="C2" s="20" t="s">
        <v>46</v>
      </c>
      <c r="D2" s="20" t="s">
        <v>47</v>
      </c>
      <c r="E2" s="20" t="s">
        <v>48</v>
      </c>
      <c r="F2" s="20" t="s">
        <v>49</v>
      </c>
      <c r="G2" s="20" t="s">
        <v>50</v>
      </c>
      <c r="H2" s="20" t="s">
        <v>51</v>
      </c>
      <c r="I2" s="20" t="s">
        <v>52</v>
      </c>
      <c r="J2" s="20" t="s">
        <v>53</v>
      </c>
      <c r="K2" s="20" t="s">
        <v>54</v>
      </c>
      <c r="L2" s="20" t="s">
        <v>55</v>
      </c>
      <c r="M2" s="20" t="s">
        <v>56</v>
      </c>
      <c r="N2" s="20" t="s">
        <v>57</v>
      </c>
      <c r="O2" s="20" t="s">
        <v>58</v>
      </c>
      <c r="P2" s="20" t="s">
        <v>59</v>
      </c>
      <c r="Q2" s="68" t="s">
        <v>60</v>
      </c>
    </row>
    <row r="3" spans="1:17" x14ac:dyDescent="0.25">
      <c r="A3" s="69" t="s">
        <v>32</v>
      </c>
      <c r="B3" s="70" t="s">
        <v>61</v>
      </c>
      <c r="C3" s="70" t="s">
        <v>61</v>
      </c>
      <c r="D3" s="71" t="s">
        <v>62</v>
      </c>
      <c r="E3" s="71" t="s">
        <v>62</v>
      </c>
      <c r="F3" s="71" t="s">
        <v>62</v>
      </c>
      <c r="G3" s="71" t="s">
        <v>62</v>
      </c>
      <c r="H3" s="71" t="s">
        <v>62</v>
      </c>
      <c r="I3" s="71" t="s">
        <v>62</v>
      </c>
      <c r="J3" s="71" t="s">
        <v>62</v>
      </c>
      <c r="K3" s="71" t="s">
        <v>62</v>
      </c>
      <c r="L3" s="71" t="s">
        <v>62</v>
      </c>
      <c r="M3" s="71" t="s">
        <v>62</v>
      </c>
      <c r="N3" s="71" t="s">
        <v>62</v>
      </c>
      <c r="O3" s="71" t="s">
        <v>62</v>
      </c>
      <c r="P3" s="71" t="s">
        <v>62</v>
      </c>
      <c r="Q3" s="72" t="s">
        <v>62</v>
      </c>
    </row>
    <row r="4" spans="1:17" x14ac:dyDescent="0.25">
      <c r="A4" s="69" t="s">
        <v>63</v>
      </c>
      <c r="B4" s="70" t="s">
        <v>61</v>
      </c>
      <c r="C4" s="70" t="s">
        <v>61</v>
      </c>
      <c r="D4" s="71" t="s">
        <v>62</v>
      </c>
      <c r="E4" s="71" t="s">
        <v>62</v>
      </c>
      <c r="F4" s="71" t="s">
        <v>62</v>
      </c>
      <c r="G4" s="71" t="s">
        <v>62</v>
      </c>
      <c r="H4" s="71" t="s">
        <v>62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  <c r="P4" s="71" t="s">
        <v>62</v>
      </c>
      <c r="Q4" s="72" t="s">
        <v>62</v>
      </c>
    </row>
    <row r="5" spans="1:17" x14ac:dyDescent="0.25">
      <c r="A5" s="69" t="s">
        <v>64</v>
      </c>
      <c r="B5" s="71" t="s">
        <v>62</v>
      </c>
      <c r="C5" s="70" t="s">
        <v>61</v>
      </c>
      <c r="D5" s="70" t="s">
        <v>61</v>
      </c>
      <c r="E5" s="71" t="s">
        <v>62</v>
      </c>
      <c r="F5" s="71" t="s">
        <v>62</v>
      </c>
      <c r="G5" s="71" t="s">
        <v>62</v>
      </c>
      <c r="H5" s="71" t="s">
        <v>62</v>
      </c>
      <c r="I5" s="71" t="s">
        <v>62</v>
      </c>
      <c r="J5" s="71" t="s">
        <v>62</v>
      </c>
      <c r="K5" s="71" t="s">
        <v>62</v>
      </c>
      <c r="L5" s="71" t="s">
        <v>62</v>
      </c>
      <c r="M5" s="71" t="s">
        <v>62</v>
      </c>
      <c r="N5" s="71" t="s">
        <v>62</v>
      </c>
      <c r="O5" s="71" t="s">
        <v>62</v>
      </c>
      <c r="P5" s="71" t="s">
        <v>62</v>
      </c>
      <c r="Q5" s="72" t="s">
        <v>62</v>
      </c>
    </row>
    <row r="6" spans="1:17" x14ac:dyDescent="0.25">
      <c r="A6" s="69" t="s">
        <v>65</v>
      </c>
      <c r="B6" s="71" t="s">
        <v>62</v>
      </c>
      <c r="C6" s="71" t="s">
        <v>62</v>
      </c>
      <c r="D6" s="71" t="s">
        <v>62</v>
      </c>
      <c r="E6" s="71" t="s">
        <v>62</v>
      </c>
      <c r="F6" s="71" t="s">
        <v>62</v>
      </c>
      <c r="G6" s="71" t="s">
        <v>62</v>
      </c>
      <c r="H6" s="71" t="s">
        <v>62</v>
      </c>
      <c r="I6" s="71" t="s">
        <v>62</v>
      </c>
      <c r="J6" s="71" t="s">
        <v>62</v>
      </c>
      <c r="K6" s="71" t="s">
        <v>62</v>
      </c>
      <c r="L6" s="71" t="s">
        <v>62</v>
      </c>
      <c r="M6" s="71" t="s">
        <v>62</v>
      </c>
      <c r="N6" s="71" t="s">
        <v>62</v>
      </c>
      <c r="O6" s="70" t="s">
        <v>61</v>
      </c>
      <c r="P6" s="71" t="s">
        <v>62</v>
      </c>
      <c r="Q6" s="72" t="s">
        <v>62</v>
      </c>
    </row>
    <row r="7" spans="1:17" x14ac:dyDescent="0.25">
      <c r="A7" s="69" t="s">
        <v>66</v>
      </c>
      <c r="B7" s="71" t="s">
        <v>62</v>
      </c>
      <c r="C7" s="71" t="s">
        <v>62</v>
      </c>
      <c r="D7" s="71" t="s">
        <v>62</v>
      </c>
      <c r="E7" s="71" t="s">
        <v>62</v>
      </c>
      <c r="F7" s="71" t="s">
        <v>62</v>
      </c>
      <c r="G7" s="71" t="s">
        <v>62</v>
      </c>
      <c r="H7" s="71" t="s">
        <v>62</v>
      </c>
      <c r="I7" s="71" t="s">
        <v>62</v>
      </c>
      <c r="J7" s="71" t="s">
        <v>62</v>
      </c>
      <c r="K7" s="71" t="s">
        <v>62</v>
      </c>
      <c r="L7" s="71" t="s">
        <v>62</v>
      </c>
      <c r="M7" s="71" t="s">
        <v>62</v>
      </c>
      <c r="N7" s="71" t="s">
        <v>62</v>
      </c>
      <c r="O7" s="71" t="s">
        <v>62</v>
      </c>
      <c r="P7" s="71" t="s">
        <v>62</v>
      </c>
      <c r="Q7" s="72" t="s">
        <v>62</v>
      </c>
    </row>
    <row r="8" spans="1:17" ht="15.75" thickBot="1" x14ac:dyDescent="0.3">
      <c r="A8" s="73" t="s">
        <v>67</v>
      </c>
      <c r="B8" s="74" t="s">
        <v>61</v>
      </c>
      <c r="C8" s="74" t="s">
        <v>61</v>
      </c>
      <c r="D8" s="75" t="s">
        <v>62</v>
      </c>
      <c r="E8" s="75" t="s">
        <v>62</v>
      </c>
      <c r="F8" s="75" t="s">
        <v>62</v>
      </c>
      <c r="G8" s="75" t="s">
        <v>62</v>
      </c>
      <c r="H8" s="75" t="s">
        <v>62</v>
      </c>
      <c r="I8" s="75" t="s">
        <v>62</v>
      </c>
      <c r="J8" s="75" t="s">
        <v>62</v>
      </c>
      <c r="K8" s="75" t="s">
        <v>62</v>
      </c>
      <c r="L8" s="75" t="s">
        <v>62</v>
      </c>
      <c r="M8" s="75" t="s">
        <v>62</v>
      </c>
      <c r="N8" s="75" t="s">
        <v>62</v>
      </c>
      <c r="O8" s="75" t="s">
        <v>62</v>
      </c>
      <c r="P8" s="75" t="s">
        <v>62</v>
      </c>
      <c r="Q8" s="76" t="s">
        <v>62</v>
      </c>
    </row>
  </sheetData>
  <mergeCells count="1">
    <mergeCell ref="C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3904-A40F-44E4-8B16-C82050B9A303}">
  <dimension ref="A1:B6"/>
  <sheetViews>
    <sheetView workbookViewId="0">
      <selection activeCell="B15" sqref="B15"/>
    </sheetView>
  </sheetViews>
  <sheetFormatPr defaultRowHeight="15" x14ac:dyDescent="0.25"/>
  <cols>
    <col min="1" max="1" width="23.42578125" bestFit="1" customWidth="1"/>
    <col min="2" max="2" width="250.85546875" bestFit="1" customWidth="1"/>
  </cols>
  <sheetData>
    <row r="1" spans="1:2" s="4" customFormat="1" x14ac:dyDescent="0.25">
      <c r="A1" s="6" t="s">
        <v>32</v>
      </c>
      <c r="B1" s="4" t="s">
        <v>33</v>
      </c>
    </row>
    <row r="2" spans="1:2" s="1" customFormat="1" x14ac:dyDescent="0.25">
      <c r="A2" s="7" t="s">
        <v>34</v>
      </c>
      <c r="B2" s="1" t="s">
        <v>35</v>
      </c>
    </row>
    <row r="3" spans="1:2" s="5" customFormat="1" x14ac:dyDescent="0.25">
      <c r="A3" s="8" t="s">
        <v>36</v>
      </c>
      <c r="B3" s="5" t="s">
        <v>37</v>
      </c>
    </row>
    <row r="4" spans="1:2" s="2" customFormat="1" x14ac:dyDescent="0.25">
      <c r="A4" s="9" t="s">
        <v>38</v>
      </c>
      <c r="B4" s="2" t="s">
        <v>39</v>
      </c>
    </row>
    <row r="5" spans="1:2" s="12" customFormat="1" x14ac:dyDescent="0.25">
      <c r="A5" s="11" t="s">
        <v>40</v>
      </c>
      <c r="B5" s="12" t="s">
        <v>41</v>
      </c>
    </row>
    <row r="6" spans="1:2" s="3" customFormat="1" x14ac:dyDescent="0.25">
      <c r="A6" s="10" t="s">
        <v>42</v>
      </c>
      <c r="B6" s="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EB6E-1A0A-4FE0-B4C3-2300C6A5B0C3}">
  <dimension ref="A1:M20"/>
  <sheetViews>
    <sheetView workbookViewId="0">
      <pane xSplit="1" topLeftCell="B1" activePane="topRight" state="frozen"/>
      <selection pane="topRight" activeCell="I27" sqref="I27"/>
    </sheetView>
  </sheetViews>
  <sheetFormatPr defaultRowHeight="15" x14ac:dyDescent="0.25"/>
  <cols>
    <col min="1" max="2" width="32.85546875" bestFit="1" customWidth="1"/>
    <col min="4" max="4" width="14.140625" bestFit="1" customWidth="1"/>
    <col min="5" max="5" width="13.7109375" bestFit="1" customWidth="1"/>
    <col min="6" max="6" width="11.28515625" bestFit="1" customWidth="1"/>
    <col min="7" max="8" width="11.28515625" customWidth="1"/>
    <col min="9" max="9" width="14.140625" style="14" bestFit="1" customWidth="1"/>
    <col min="10" max="12" width="9.140625" style="14"/>
    <col min="13" max="13" width="9.140625" style="13"/>
  </cols>
  <sheetData>
    <row r="1" spans="1:13" ht="18.75" x14ac:dyDescent="0.3">
      <c r="A1" s="15"/>
      <c r="B1" s="16" t="s">
        <v>68</v>
      </c>
      <c r="C1" s="16"/>
      <c r="D1" s="16"/>
      <c r="E1" s="16"/>
      <c r="F1" s="16"/>
      <c r="G1" s="16"/>
      <c r="H1" s="16"/>
      <c r="I1" s="17" t="s">
        <v>69</v>
      </c>
      <c r="J1" s="17"/>
      <c r="K1" s="17"/>
      <c r="L1" s="17"/>
      <c r="M1" s="18"/>
    </row>
    <row r="2" spans="1:13" x14ac:dyDescent="0.25">
      <c r="A2" s="19"/>
      <c r="B2" s="20" t="s">
        <v>70</v>
      </c>
      <c r="C2" s="21" t="s">
        <v>71</v>
      </c>
      <c r="D2" s="21" t="s">
        <v>72</v>
      </c>
      <c r="E2" s="21" t="s">
        <v>73</v>
      </c>
      <c r="F2" s="21" t="s">
        <v>74</v>
      </c>
      <c r="G2" s="21" t="s">
        <v>75</v>
      </c>
      <c r="H2" s="21" t="s">
        <v>76</v>
      </c>
      <c r="I2" s="22" t="s">
        <v>72</v>
      </c>
      <c r="J2" s="22" t="s">
        <v>77</v>
      </c>
      <c r="K2" s="22" t="s">
        <v>75</v>
      </c>
      <c r="L2" s="22" t="s">
        <v>76</v>
      </c>
      <c r="M2" s="23" t="s">
        <v>78</v>
      </c>
    </row>
    <row r="3" spans="1:13" x14ac:dyDescent="0.25">
      <c r="A3" s="24" t="s">
        <v>0</v>
      </c>
      <c r="B3" s="25" t="s">
        <v>32</v>
      </c>
      <c r="C3" s="26" t="s">
        <v>79</v>
      </c>
      <c r="D3" s="26" t="str">
        <f>"5060626100008"</f>
        <v>5060626100008</v>
      </c>
      <c r="E3" s="26" t="s">
        <v>80</v>
      </c>
      <c r="F3" s="26" t="s">
        <v>81</v>
      </c>
      <c r="G3" s="26" t="s">
        <v>82</v>
      </c>
      <c r="H3" s="26" t="s">
        <v>83</v>
      </c>
      <c r="I3" s="27" t="str">
        <f>"5060626100015"</f>
        <v>5060626100015</v>
      </c>
      <c r="J3" s="26">
        <v>980</v>
      </c>
      <c r="K3" s="27" t="s">
        <v>84</v>
      </c>
      <c r="L3" s="27" t="s">
        <v>85</v>
      </c>
      <c r="M3" s="28">
        <v>24</v>
      </c>
    </row>
    <row r="4" spans="1:13" x14ac:dyDescent="0.25">
      <c r="A4" s="24" t="s">
        <v>3</v>
      </c>
      <c r="B4" s="25" t="s">
        <v>32</v>
      </c>
      <c r="C4" s="26" t="s">
        <v>86</v>
      </c>
      <c r="D4" s="26" t="str">
        <f>"5060626100022"</f>
        <v>5060626100022</v>
      </c>
      <c r="E4" s="26" t="s">
        <v>87</v>
      </c>
      <c r="F4" s="26" t="s">
        <v>88</v>
      </c>
      <c r="G4" s="26" t="s">
        <v>89</v>
      </c>
      <c r="H4" s="26" t="s">
        <v>90</v>
      </c>
      <c r="I4" s="27" t="str">
        <f>"5060626100039"</f>
        <v>5060626100039</v>
      </c>
      <c r="J4" s="26">
        <v>1500</v>
      </c>
      <c r="K4" s="27" t="s">
        <v>91</v>
      </c>
      <c r="L4" s="27" t="s">
        <v>92</v>
      </c>
      <c r="M4" s="28">
        <v>12</v>
      </c>
    </row>
    <row r="5" spans="1:13" x14ac:dyDescent="0.25">
      <c r="A5" s="24" t="s">
        <v>93</v>
      </c>
      <c r="B5" s="25" t="s">
        <v>32</v>
      </c>
      <c r="C5" s="26" t="s">
        <v>94</v>
      </c>
      <c r="D5" s="26" t="str">
        <f>"5060626100169"</f>
        <v>5060626100169</v>
      </c>
      <c r="E5" s="26" t="s">
        <v>95</v>
      </c>
      <c r="F5" s="26" t="s">
        <v>96</v>
      </c>
      <c r="G5" s="26" t="s">
        <v>113</v>
      </c>
      <c r="H5" s="26" t="s">
        <v>114</v>
      </c>
      <c r="I5" s="27" t="str">
        <f>"5060626100176"</f>
        <v>5060626100176</v>
      </c>
      <c r="J5" s="26">
        <v>1800</v>
      </c>
      <c r="K5" s="29" t="s">
        <v>97</v>
      </c>
      <c r="L5" s="29" t="s">
        <v>98</v>
      </c>
      <c r="M5" s="28">
        <v>2</v>
      </c>
    </row>
    <row r="6" spans="1:13" x14ac:dyDescent="0.25">
      <c r="A6" s="30" t="s">
        <v>99</v>
      </c>
      <c r="B6" s="31" t="s">
        <v>63</v>
      </c>
      <c r="C6" s="32" t="s">
        <v>79</v>
      </c>
      <c r="D6" s="32" t="str">
        <f>"5060626100107"</f>
        <v>5060626100107</v>
      </c>
      <c r="E6" s="32">
        <v>6.5</v>
      </c>
      <c r="F6" s="32" t="s">
        <v>81</v>
      </c>
      <c r="G6" s="32" t="s">
        <v>82</v>
      </c>
      <c r="H6" s="32" t="s">
        <v>83</v>
      </c>
      <c r="I6" s="33" t="str">
        <f>"5060626100114"</f>
        <v>5060626100114</v>
      </c>
      <c r="J6" s="32">
        <v>980</v>
      </c>
      <c r="K6" s="33" t="s">
        <v>84</v>
      </c>
      <c r="L6" s="33" t="s">
        <v>85</v>
      </c>
      <c r="M6" s="34">
        <v>24</v>
      </c>
    </row>
    <row r="7" spans="1:13" x14ac:dyDescent="0.25">
      <c r="A7" s="30" t="s">
        <v>100</v>
      </c>
      <c r="B7" s="31" t="s">
        <v>63</v>
      </c>
      <c r="C7" s="32" t="s">
        <v>86</v>
      </c>
      <c r="D7" s="32" t="str">
        <f>"5060626100084"</f>
        <v>5060626100084</v>
      </c>
      <c r="E7" s="32" t="s">
        <v>87</v>
      </c>
      <c r="F7" s="32" t="s">
        <v>88</v>
      </c>
      <c r="G7" s="32" t="s">
        <v>89</v>
      </c>
      <c r="H7" s="32" t="s">
        <v>90</v>
      </c>
      <c r="I7" s="33" t="str">
        <f>"5060626100091"</f>
        <v>5060626100091</v>
      </c>
      <c r="J7" s="32">
        <v>1500</v>
      </c>
      <c r="K7" s="33" t="s">
        <v>91</v>
      </c>
      <c r="L7" s="33" t="s">
        <v>92</v>
      </c>
      <c r="M7" s="34">
        <v>12</v>
      </c>
    </row>
    <row r="8" spans="1:13" x14ac:dyDescent="0.25">
      <c r="A8" s="30" t="s">
        <v>101</v>
      </c>
      <c r="B8" s="31" t="s">
        <v>63</v>
      </c>
      <c r="C8" s="32" t="s">
        <v>94</v>
      </c>
      <c r="D8" s="32" t="str">
        <f>"5060626100251"</f>
        <v>5060626100251</v>
      </c>
      <c r="E8" s="32" t="s">
        <v>95</v>
      </c>
      <c r="F8" s="32" t="s">
        <v>96</v>
      </c>
      <c r="G8" s="32" t="s">
        <v>113</v>
      </c>
      <c r="H8" s="32" t="s">
        <v>114</v>
      </c>
      <c r="I8" s="33" t="str">
        <f>"5060626100282"</f>
        <v>5060626100282</v>
      </c>
      <c r="J8" s="32">
        <v>1800</v>
      </c>
      <c r="K8" s="35" t="s">
        <v>97</v>
      </c>
      <c r="L8" s="35" t="s">
        <v>98</v>
      </c>
      <c r="M8" s="34">
        <v>2</v>
      </c>
    </row>
    <row r="9" spans="1:13" x14ac:dyDescent="0.25">
      <c r="A9" s="36" t="s">
        <v>102</v>
      </c>
      <c r="B9" s="37" t="s">
        <v>64</v>
      </c>
      <c r="C9" s="38" t="s">
        <v>79</v>
      </c>
      <c r="D9" s="38" t="str">
        <f>"5060626100046"</f>
        <v>5060626100046</v>
      </c>
      <c r="E9" s="38">
        <v>6.5</v>
      </c>
      <c r="F9" s="38" t="s">
        <v>81</v>
      </c>
      <c r="G9" s="38" t="s">
        <v>82</v>
      </c>
      <c r="H9" s="38" t="s">
        <v>83</v>
      </c>
      <c r="I9" s="39" t="str">
        <f>"5060626100077"</f>
        <v>5060626100077</v>
      </c>
      <c r="J9" s="38">
        <v>980</v>
      </c>
      <c r="K9" s="39" t="s">
        <v>84</v>
      </c>
      <c r="L9" s="39" t="s">
        <v>85</v>
      </c>
      <c r="M9" s="40">
        <v>24</v>
      </c>
    </row>
    <row r="10" spans="1:13" x14ac:dyDescent="0.25">
      <c r="A10" s="36" t="s">
        <v>103</v>
      </c>
      <c r="B10" s="37" t="s">
        <v>64</v>
      </c>
      <c r="C10" s="38" t="s">
        <v>86</v>
      </c>
      <c r="D10" s="38" t="str">
        <f>"5060626100060"</f>
        <v>5060626100060</v>
      </c>
      <c r="E10" s="38" t="s">
        <v>87</v>
      </c>
      <c r="F10" s="38" t="s">
        <v>88</v>
      </c>
      <c r="G10" s="38" t="s">
        <v>89</v>
      </c>
      <c r="H10" s="38" t="s">
        <v>90</v>
      </c>
      <c r="I10" s="39" t="str">
        <f>"5060626100053"</f>
        <v>5060626100053</v>
      </c>
      <c r="J10" s="38">
        <v>1500</v>
      </c>
      <c r="K10" s="39" t="s">
        <v>91</v>
      </c>
      <c r="L10" s="39" t="s">
        <v>92</v>
      </c>
      <c r="M10" s="40">
        <v>12</v>
      </c>
    </row>
    <row r="11" spans="1:13" x14ac:dyDescent="0.25">
      <c r="A11" s="36" t="s">
        <v>104</v>
      </c>
      <c r="B11" s="37" t="s">
        <v>64</v>
      </c>
      <c r="C11" s="38" t="s">
        <v>94</v>
      </c>
      <c r="D11" s="38" t="str">
        <f>"5060626100244"</f>
        <v>5060626100244</v>
      </c>
      <c r="E11" s="38" t="s">
        <v>95</v>
      </c>
      <c r="F11" s="38" t="s">
        <v>96</v>
      </c>
      <c r="G11" s="38" t="s">
        <v>113</v>
      </c>
      <c r="H11" s="38" t="s">
        <v>114</v>
      </c>
      <c r="I11" s="39" t="str">
        <f>"5060626100275"</f>
        <v>5060626100275</v>
      </c>
      <c r="J11" s="38">
        <v>1800</v>
      </c>
      <c r="K11" s="41" t="s">
        <v>97</v>
      </c>
      <c r="L11" s="41" t="s">
        <v>98</v>
      </c>
      <c r="M11" s="40">
        <v>2</v>
      </c>
    </row>
    <row r="12" spans="1:13" x14ac:dyDescent="0.25">
      <c r="A12" s="42" t="s">
        <v>105</v>
      </c>
      <c r="B12" s="43" t="s">
        <v>106</v>
      </c>
      <c r="C12" s="44" t="s">
        <v>79</v>
      </c>
      <c r="D12" s="44" t="str">
        <f>"5060626100305"</f>
        <v>5060626100305</v>
      </c>
      <c r="E12" s="44">
        <v>6.5</v>
      </c>
      <c r="F12" s="44" t="s">
        <v>81</v>
      </c>
      <c r="G12" s="44" t="s">
        <v>82</v>
      </c>
      <c r="H12" s="44" t="s">
        <v>83</v>
      </c>
      <c r="I12" s="45" t="str">
        <f>"5060626100329"</f>
        <v>5060626100329</v>
      </c>
      <c r="J12" s="44">
        <v>980</v>
      </c>
      <c r="K12" s="45" t="s">
        <v>84</v>
      </c>
      <c r="L12" s="45" t="s">
        <v>85</v>
      </c>
      <c r="M12" s="46">
        <v>24</v>
      </c>
    </row>
    <row r="13" spans="1:13" x14ac:dyDescent="0.25">
      <c r="A13" s="42" t="s">
        <v>107</v>
      </c>
      <c r="B13" s="43" t="s">
        <v>106</v>
      </c>
      <c r="C13" s="44" t="s">
        <v>86</v>
      </c>
      <c r="D13" s="44" t="str">
        <f>"5060626100312"</f>
        <v>5060626100312</v>
      </c>
      <c r="E13" s="44" t="s">
        <v>87</v>
      </c>
      <c r="F13" s="44" t="s">
        <v>88</v>
      </c>
      <c r="G13" s="44" t="s">
        <v>89</v>
      </c>
      <c r="H13" s="44" t="s">
        <v>90</v>
      </c>
      <c r="I13" s="45" t="str">
        <f>"5060626100336"</f>
        <v>5060626100336</v>
      </c>
      <c r="J13" s="44">
        <v>1500</v>
      </c>
      <c r="K13" s="45" t="s">
        <v>91</v>
      </c>
      <c r="L13" s="45" t="s">
        <v>92</v>
      </c>
      <c r="M13" s="46">
        <v>12</v>
      </c>
    </row>
    <row r="14" spans="1:13" x14ac:dyDescent="0.25">
      <c r="A14" s="42" t="s">
        <v>108</v>
      </c>
      <c r="B14" s="43" t="s">
        <v>65</v>
      </c>
      <c r="C14" s="44" t="s">
        <v>94</v>
      </c>
      <c r="D14" s="44" t="str">
        <f>"5060626100343"</f>
        <v>5060626100343</v>
      </c>
      <c r="E14" s="44" t="s">
        <v>95</v>
      </c>
      <c r="F14" s="44" t="s">
        <v>96</v>
      </c>
      <c r="G14" s="44" t="s">
        <v>113</v>
      </c>
      <c r="H14" s="44" t="s">
        <v>114</v>
      </c>
      <c r="I14" s="45" t="str">
        <f>"5060626100350"</f>
        <v>5060626100350</v>
      </c>
      <c r="J14" s="44">
        <v>1800</v>
      </c>
      <c r="K14" s="47" t="s">
        <v>97</v>
      </c>
      <c r="L14" s="47" t="s">
        <v>98</v>
      </c>
      <c r="M14" s="46">
        <v>2</v>
      </c>
    </row>
    <row r="15" spans="1:13" x14ac:dyDescent="0.25">
      <c r="A15" s="48" t="s">
        <v>16</v>
      </c>
      <c r="B15" s="49" t="s">
        <v>66</v>
      </c>
      <c r="C15" s="50" t="s">
        <v>79</v>
      </c>
      <c r="D15" s="50" t="str">
        <f>"5060626100145"</f>
        <v>5060626100145</v>
      </c>
      <c r="E15" s="50">
        <v>6.5</v>
      </c>
      <c r="F15" s="50" t="s">
        <v>81</v>
      </c>
      <c r="G15" s="50" t="s">
        <v>82</v>
      </c>
      <c r="H15" s="50" t="s">
        <v>83</v>
      </c>
      <c r="I15" s="51" t="str">
        <f>"5060626100152"</f>
        <v>5060626100152</v>
      </c>
      <c r="J15" s="50">
        <v>980</v>
      </c>
      <c r="K15" s="51" t="s">
        <v>84</v>
      </c>
      <c r="L15" s="51" t="s">
        <v>85</v>
      </c>
      <c r="M15" s="52">
        <v>24</v>
      </c>
    </row>
    <row r="16" spans="1:13" x14ac:dyDescent="0.25">
      <c r="A16" s="48" t="s">
        <v>18</v>
      </c>
      <c r="B16" s="49" t="s">
        <v>66</v>
      </c>
      <c r="C16" s="50" t="s">
        <v>86</v>
      </c>
      <c r="D16" s="50" t="str">
        <f>"5060626100121"</f>
        <v>5060626100121</v>
      </c>
      <c r="E16" s="50" t="s">
        <v>87</v>
      </c>
      <c r="F16" s="50" t="s">
        <v>88</v>
      </c>
      <c r="G16" s="50" t="s">
        <v>89</v>
      </c>
      <c r="H16" s="50" t="s">
        <v>90</v>
      </c>
      <c r="I16" s="51" t="str">
        <f>"5060626100138"</f>
        <v>5060626100138</v>
      </c>
      <c r="J16" s="50">
        <v>1500</v>
      </c>
      <c r="K16" s="51" t="s">
        <v>91</v>
      </c>
      <c r="L16" s="51" t="s">
        <v>92</v>
      </c>
      <c r="M16" s="52">
        <v>12</v>
      </c>
    </row>
    <row r="17" spans="1:13" x14ac:dyDescent="0.25">
      <c r="A17" s="48" t="s">
        <v>109</v>
      </c>
      <c r="B17" s="49" t="s">
        <v>66</v>
      </c>
      <c r="C17" s="50" t="s">
        <v>94</v>
      </c>
      <c r="D17" s="50" t="str">
        <f>"5060626100268"</f>
        <v>5060626100268</v>
      </c>
      <c r="E17" s="50" t="s">
        <v>95</v>
      </c>
      <c r="F17" s="50" t="s">
        <v>96</v>
      </c>
      <c r="G17" s="50" t="s">
        <v>113</v>
      </c>
      <c r="H17" s="50" t="s">
        <v>114</v>
      </c>
      <c r="I17" s="51" t="str">
        <f>"5060626100299"</f>
        <v>5060626100299</v>
      </c>
      <c r="J17" s="50">
        <v>1800</v>
      </c>
      <c r="K17" s="53" t="s">
        <v>97</v>
      </c>
      <c r="L17" s="53" t="s">
        <v>98</v>
      </c>
      <c r="M17" s="52">
        <v>2</v>
      </c>
    </row>
    <row r="18" spans="1:13" x14ac:dyDescent="0.25">
      <c r="A18" s="54" t="s">
        <v>110</v>
      </c>
      <c r="B18" s="55" t="s">
        <v>67</v>
      </c>
      <c r="C18" s="56" t="s">
        <v>79</v>
      </c>
      <c r="D18" s="56" t="str">
        <f>"5060626100367"</f>
        <v>5060626100367</v>
      </c>
      <c r="E18" s="56">
        <v>6.5</v>
      </c>
      <c r="F18" s="56" t="s">
        <v>81</v>
      </c>
      <c r="G18" s="56" t="s">
        <v>82</v>
      </c>
      <c r="H18" s="56" t="s">
        <v>83</v>
      </c>
      <c r="I18" s="57" t="str">
        <f>"5060626100374"</f>
        <v>5060626100374</v>
      </c>
      <c r="J18" s="56">
        <v>980</v>
      </c>
      <c r="K18" s="57" t="s">
        <v>84</v>
      </c>
      <c r="L18" s="57" t="s">
        <v>85</v>
      </c>
      <c r="M18" s="58">
        <v>24</v>
      </c>
    </row>
    <row r="19" spans="1:13" x14ac:dyDescent="0.25">
      <c r="A19" s="54" t="s">
        <v>111</v>
      </c>
      <c r="B19" s="55" t="s">
        <v>67</v>
      </c>
      <c r="C19" s="56" t="s">
        <v>86</v>
      </c>
      <c r="D19" s="56" t="str">
        <f>"5060626100381"</f>
        <v>5060626100381</v>
      </c>
      <c r="E19" s="56" t="s">
        <v>87</v>
      </c>
      <c r="F19" s="56" t="s">
        <v>88</v>
      </c>
      <c r="G19" s="56" t="s">
        <v>89</v>
      </c>
      <c r="H19" s="56" t="s">
        <v>90</v>
      </c>
      <c r="I19" s="57" t="str">
        <f>"5060626100398"</f>
        <v>5060626100398</v>
      </c>
      <c r="J19" s="56">
        <v>1500</v>
      </c>
      <c r="K19" s="57" t="s">
        <v>91</v>
      </c>
      <c r="L19" s="57" t="s">
        <v>92</v>
      </c>
      <c r="M19" s="58">
        <v>12</v>
      </c>
    </row>
    <row r="20" spans="1:13" ht="15.75" thickBot="1" x14ac:dyDescent="0.3">
      <c r="A20" s="59" t="s">
        <v>112</v>
      </c>
      <c r="B20" s="60" t="s">
        <v>67</v>
      </c>
      <c r="C20" s="61" t="s">
        <v>94</v>
      </c>
      <c r="D20" s="61" t="str">
        <f>"5060626100404"</f>
        <v>5060626100404</v>
      </c>
      <c r="E20" s="61" t="s">
        <v>95</v>
      </c>
      <c r="F20" s="61" t="s">
        <v>96</v>
      </c>
      <c r="G20" s="61" t="s">
        <v>113</v>
      </c>
      <c r="H20" s="61" t="s">
        <v>114</v>
      </c>
      <c r="I20" s="62" t="str">
        <f>"5060626100411"</f>
        <v>5060626100411</v>
      </c>
      <c r="J20" s="61">
        <v>1800</v>
      </c>
      <c r="K20" s="63" t="s">
        <v>97</v>
      </c>
      <c r="L20" s="63" t="s">
        <v>98</v>
      </c>
      <c r="M20" s="64">
        <v>2</v>
      </c>
    </row>
  </sheetData>
  <mergeCells count="2">
    <mergeCell ref="B1:H1"/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Barcodes</vt:lpstr>
      <vt:lpstr>Allergens</vt:lpstr>
      <vt:lpstr>Ingredients</vt:lpstr>
      <vt:lpstr>Weights &amp;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 Farmers</dc:creator>
  <cp:lastModifiedBy>Two Farmers</cp:lastModifiedBy>
  <dcterms:created xsi:type="dcterms:W3CDTF">2021-08-24T07:16:25Z</dcterms:created>
  <dcterms:modified xsi:type="dcterms:W3CDTF">2022-08-11T09:46:48Z</dcterms:modified>
</cp:coreProperties>
</file>